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lculator" sheetId="1" r:id="rId5"/>
    <sheet state="visible" name="Documentation Checklist" sheetId="2" r:id="rId6"/>
    <sheet state="visible" name="What Counts" sheetId="3" r:id="rId7"/>
    <sheet state="visible" name="Notes &amp; Rules" sheetId="4" r:id="rId8"/>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C8">
      <text>
        <t xml:space="preserve">Measure your dedicated office area only</t>
      </text>
    </comment>
    <comment authorId="0" ref="C9">
      <text>
        <t xml:space="preserve">All living space (don't include garage)</t>
      </text>
    </comment>
    <comment authorId="0" ref="C13">
      <text>
        <t xml:space="preserve">Renters: total rent. Owners: from Form 1098</t>
      </text>
    </comment>
    <comment authorId="0" ref="C14">
      <text>
        <t xml:space="preserve">Add up all 12 months</t>
      </text>
    </comment>
    <comment authorId="0" ref="C15">
      <text>
        <t xml:space="preserve">Annual premium</t>
      </text>
    </comment>
    <comment authorId="0" ref="C16">
      <text>
        <t xml:space="preserve">Leave at 0 if you rent</t>
      </text>
    </comment>
    <comment authorId="0" ref="C17">
      <text>
        <t xml:space="preserve">Annual total</t>
      </text>
    </comment>
    <comment authorId="0" ref="C18">
      <text>
        <t xml:space="preserve">Whole-house repairs only</t>
      </text>
    </comment>
    <comment authorId="0" ref="C19">
      <text>
        <t xml:space="preserve">Leave at 0 unless you own and have calculated this</t>
      </text>
    </comment>
    <comment authorId="0" ref="C23">
      <text>
        <t xml:space="preserve">Common 2025-2026 brackets:
10% (up to $11,925)
12% (up to $48,475)
22% (up to $103,350)
24% (up to $197,300)
32% (up to $250,525)
35% (up to $626,350)
37% (above)</t>
      </text>
    </comment>
  </commentList>
</comments>
</file>

<file path=xl/sharedStrings.xml><?xml version="1.0" encoding="utf-8"?>
<sst xmlns="http://schemas.openxmlformats.org/spreadsheetml/2006/main" count="116" uniqueCount="112">
  <si>
    <t>Home Office Deduction Calculator</t>
  </si>
  <si>
    <t>Enter your numbers in yellow cells. Formulas update everything else.</t>
  </si>
  <si>
    <t>Yellow cells = your inputs</t>
  </si>
  <si>
    <t>Gray cells = auto-calculated</t>
  </si>
  <si>
    <t>STEP 1 — YOUR SPACE</t>
  </si>
  <si>
    <t>RESULTS — WHICH METHOD WINS</t>
  </si>
  <si>
    <t>Office square footage</t>
  </si>
  <si>
    <t>Simplified method</t>
  </si>
  <si>
    <t>Total home square footage</t>
  </si>
  <si>
    <t xml:space="preserve">  Office sq ft × $5 (max 300 sq ft)</t>
  </si>
  <si>
    <t>Business-use percentage</t>
  </si>
  <si>
    <t>Cap</t>
  </si>
  <si>
    <t>$1,500 max</t>
  </si>
  <si>
    <t>STEP 2 — ANNUAL HOUSING COSTS</t>
  </si>
  <si>
    <t>Actual expense method</t>
  </si>
  <si>
    <t>Rent paid (or mortgage interest)</t>
  </si>
  <si>
    <t xml:space="preserve">  Business % × total housing costs</t>
  </si>
  <si>
    <t>Utilities (electric, gas, water, internet, trash)</t>
  </si>
  <si>
    <t>No cap</t>
  </si>
  <si>
    <t>Homeowners or renters insurance</t>
  </si>
  <si>
    <t>Property taxes (owners only)</t>
  </si>
  <si>
    <t>WHICH METHOD PAYS MORE</t>
  </si>
  <si>
    <t>HOA fees (if applicable)</t>
  </si>
  <si>
    <t>Recommended method</t>
  </si>
  <si>
    <t>Repairs and maintenance</t>
  </si>
  <si>
    <t>Your home office deduction</t>
  </si>
  <si>
    <t>Depreciation (owners only — see Notes tab)</t>
  </si>
  <si>
    <t>Difference vs other method</t>
  </si>
  <si>
    <t>Total housing costs</t>
  </si>
  <si>
    <t>REAL CASH IN YOUR POCKET</t>
  </si>
  <si>
    <t>STEP 3 — YOUR TAX BRACKET</t>
  </si>
  <si>
    <t>Federal income tax saved</t>
  </si>
  <si>
    <t>Federal income tax bracket</t>
  </si>
  <si>
    <t>Self-employment tax saved (15.3% × 92.35%)</t>
  </si>
  <si>
    <t>Self-employment tax rate (fixed)</t>
  </si>
  <si>
    <t>Total tax savings</t>
  </si>
  <si>
    <t>Per-quarter impact on estimated taxes</t>
  </si>
  <si>
    <t>Reduce each quarterly payment by this amount</t>
  </si>
  <si>
    <t>Source: IRS Publication 587, Form 8829, Topic 509 · Tax brackets reflect 2025–2026 tax years. This worksheet is for planning, not tax advice. For S-Corp owners, depreciation, or partial-year use, work with a CPA. aifinancetools.finance</t>
  </si>
  <si>
    <t>Documentation Checklist</t>
  </si>
  <si>
    <t>Four things to have ready in 10 minutes if the IRS asks. Tick the box when done.</t>
  </si>
  <si>
    <t>Done</t>
  </si>
  <si>
    <t>Item</t>
  </si>
  <si>
    <t>What to keep</t>
  </si>
  <si>
    <t>Where I saved it</t>
  </si>
  <si>
    <t>☐</t>
  </si>
  <si>
    <t>Floor plan with measurements</t>
  </si>
  <si>
    <t>Hand-drawn sketch is fine. Mark the office area in square feet. Include the date.</t>
  </si>
  <si>
    <t>Photos of the office</t>
  </si>
  <si>
    <t>Show it's a real, dedicated workspace. Take new photos every January.</t>
  </si>
  <si>
    <t>Receipts and bills folder</t>
  </si>
  <si>
    <t>Utility bills, rent receipts, mortgage interest (1098), insurance, repair invoices. Hold for 3 years after filing (6 to be safe).</t>
  </si>
  <si>
    <t>Log of business activity</t>
  </si>
  <si>
    <t>Calendar entries, client invoices, project files showing the work happens at this desk.</t>
  </si>
  <si>
    <t>A folder on Google Drive labeled "2026 Home Office" with 4 subfolders does the job. Most freelancers caught off-guard by an audit are the ones who improvise documentation after the fact.</t>
  </si>
  <si>
    <t>What Counts as a Home Office Expense</t>
  </si>
  <si>
    <t>Reference for the actual expense method. Apply your business-use percentage to each deductible item.</t>
  </si>
  <si>
    <t>DEDUCTIBLE  (apply business-use %)</t>
  </si>
  <si>
    <t>NOT DEDUCTIBLE</t>
  </si>
  <si>
    <t>✓  Rent or mortgage interest</t>
  </si>
  <si>
    <t>Renters get the bigger benefit</t>
  </si>
  <si>
    <t>✗  Whole-house improvements</t>
  </si>
  <si>
    <t>Roof, kitchen remodel, full repaint</t>
  </si>
  <si>
    <t>✓  Utilities</t>
  </si>
  <si>
    <t>Electric, gas, water, trash, internet</t>
  </si>
  <si>
    <t>✗  Lawn care and landscaping</t>
  </si>
  <si>
    <t>Personal use, not business</t>
  </si>
  <si>
    <t>✓  Homeowners or renters insurance</t>
  </si>
  <si>
    <t>Annual premium</t>
  </si>
  <si>
    <t>✗  First phone line into home</t>
  </si>
  <si>
    <t>IRS treats as personal</t>
  </si>
  <si>
    <t>✓  Property taxes</t>
  </si>
  <si>
    <t>If you own</t>
  </si>
  <si>
    <t>✗  Personal expenses</t>
  </si>
  <si>
    <t>Groceries, streaming, family Wi-Fi</t>
  </si>
  <si>
    <t>✓  HOA fees</t>
  </si>
  <si>
    <t>If applicable</t>
  </si>
  <si>
    <t>✗  W-2 home office</t>
  </si>
  <si>
    <t>Removed by Tax Cuts and Jobs Act</t>
  </si>
  <si>
    <t>✓  Repairs and maintenance</t>
  </si>
  <si>
    <t>Whole-house, prorated</t>
  </si>
  <si>
    <t>✗  Space used for non-business</t>
  </si>
  <si>
    <t>Guest room, kids' homework area</t>
  </si>
  <si>
    <t>✓  Depreciation</t>
  </si>
  <si>
    <t>Owners only (39-year recovery)</t>
  </si>
  <si>
    <t>✗  Daycare/storage exceptions</t>
  </si>
  <si>
    <t>Have separate, narrower rules</t>
  </si>
  <si>
    <t>✓  Office-only direct expenses</t>
  </si>
  <si>
    <t>100% deductible (paint, desk, office repair)</t>
  </si>
  <si>
    <t>Notes &amp; Rules</t>
  </si>
  <si>
    <t>Quick reference for using this worksheet correctly.</t>
  </si>
  <si>
    <t>WHO QUALIFIES</t>
  </si>
  <si>
    <t>You qualify if you're self-employed AND use a specific area of your home regularly AND exclusively for business. W-2 employees do not qualify (TCJA removed this through 2025). The space must be your principal place of business — where you do administrative work like invoicing, planning, and calls — even if you sometimes work elsewhere.</t>
  </si>
  <si>
    <t>EXCLUSIVE USE</t>
  </si>
  <si>
    <t>Exclusive use means the area is used ONLY for business. If your office doubles as a guest room or your kid does homework at the desk, you fail this test. Two narrow exceptions: storage of inventory for a wholesale/retail business, and licensed daycare. If a portion of the room is exclusive, claim only that portion's square footage.</t>
  </si>
  <si>
    <t>SIMPLIFIED METHOD CAP</t>
  </si>
  <si>
    <t>$5 per square foot, maximum 300 sq ft, max deduction $1,500. No receipts. No Form 8829. No depreciation. No depreciation recapture when you sell. Reported directly on Schedule C, line 30.</t>
  </si>
  <si>
    <t>ACTUAL EXPENSE METHOD</t>
  </si>
  <si>
    <t>Business-use percentage × annual housing costs. No cap. Requires Form 8829. Requires receipts. Allows depreciation if you own. Subject to depreciation recapture (up to 25%) when you sell the home. Can carry forward unused deduction to next year if you have a business loss.</t>
  </si>
  <si>
    <t>DEPRECIATION (OWNERS ONLY)</t>
  </si>
  <si>
    <t>If you own and use the actual method, you can depreciate the business portion of your home over 39 years. Formula is in IRS Publication 587. Cost basis × business-use % ÷ 39 = annual depreciation. Most homeowners hand this to a CPA because getting it wrong creates problems when you sell. Leave the depreciation input at $0 unless you have a calculated number from your CPA.</t>
  </si>
  <si>
    <t>PARTIAL-YEAR USE</t>
  </si>
  <si>
    <t>If you started using the office mid-year or moved, calculate the average monthly square footage. Example: 200 sq ft office used May–December (8 months) = (200 × 8) ÷ 12 = 133 sq ft average for the year.</t>
  </si>
  <si>
    <t>BUSINESS LOSS LIMITATION</t>
  </si>
  <si>
    <t>The home office deduction can't create or increase a business loss. Simplified method: cap at gross income, any unused amount is gone. Actual method: cap at gross income, but you can carry the unused portion forward to next year. This makes the actual method better for freelancers in early years when business is ramping up.</t>
  </si>
  <si>
    <t>AVOID THESE FLAGS</t>
  </si>
  <si>
    <t>Disproportionate claims (60% of a 900 sq ft apartment). Round numbers everywhere ($5,000 utilities, $2,000 repairs). Mixing personal and business in one bank account all year. Claiming both home office and commercial office rent with no allocation. Reasonable claims with documentation rarely trigger anything.</t>
  </si>
  <si>
    <t>S-CORP OWNERS</t>
  </si>
  <si>
    <t>If you've elected S-Corp status, you don't claim the home office on Schedule C. You set up an "accountable plan" through the corporation and reimburse yourself. Different rules, different forms. Speak with a CPA before switching structures.</t>
  </si>
  <si>
    <t>SOURCES</t>
  </si>
  <si>
    <t>IRS Publication 587 (Business Use of Your Home) · IRS Topic 509 · Revenue Procedure 2013-13 (simplified method) · Form 8829 instructions. Verify current rules at IRS.gov before filing each year.</t>
  </si>
  <si>
    <t>This worksheet is informational only, not tax or legal advice. Tax laws change. For complex situations — home depreciation, S-Corp accountable plans, partial-year use — work with a qualified CPA. Built by aifinancetools.finance.</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</si>
</sst>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quot;($&quot;#,##0\);\-"/>
    <numFmt numFmtId="165" formatCode="\$#,##0"/>
    <numFmt numFmtId="166" formatCode="\$#,##0&quot; left on the table&quot;;\$#,##0&quot; left on the table&quot;;\-"/>
    <numFmt numFmtId="167" formatCode="0.0%"/>
  </numFmts>
  <fonts count="19">
    <font>
      <sz val="11.0"/>
      <color theme="1"/>
      <name val="Calibri"/>
      <scheme val="minor"/>
    </font>
    <font>
      <b/>
      <sz val="16.0"/>
      <color rgb="FF0F172A"/>
      <name val="Arial"/>
    </font>
    <font>
      <i/>
      <sz val="11.0"/>
      <color rgb="FF475569"/>
      <name val="Arial"/>
    </font>
    <font>
      <i/>
      <sz val="9.0"/>
      <color rgb="FF0000FF"/>
      <name val="Arial"/>
    </font>
    <font>
      <i/>
      <sz val="9.0"/>
      <color rgb="FF475569"/>
      <name val="Arial"/>
    </font>
    <font>
      <b/>
      <sz val="12.0"/>
      <color rgb="FFFFFFFF"/>
      <name val="Arial"/>
    </font>
    <font/>
    <font>
      <sz val="11.0"/>
      <color rgb="FF0F172A"/>
      <name val="Arial"/>
    </font>
    <font>
      <b/>
      <sz val="11.0"/>
      <color rgb="FF0000FF"/>
      <name val="Arial"/>
    </font>
    <font>
      <b/>
      <sz val="12.0"/>
      <color rgb="FF0F172A"/>
      <name val="Arial"/>
    </font>
    <font>
      <i/>
      <sz val="10.0"/>
      <color rgb="FF475569"/>
      <name val="Arial"/>
    </font>
    <font>
      <b/>
      <sz val="11.0"/>
      <color rgb="FF0F172A"/>
      <name val="Arial"/>
    </font>
    <font>
      <b/>
      <sz val="14.0"/>
      <color rgb="FFFFFFFF"/>
      <name val="Arial"/>
    </font>
    <font>
      <b/>
      <sz val="14.0"/>
      <color rgb="FF0F766E"/>
      <name val="Arial"/>
    </font>
    <font>
      <sz val="10.0"/>
      <color rgb="FF475569"/>
      <name val="Arial"/>
    </font>
    <font>
      <i/>
      <sz val="10.0"/>
      <color rgb="FF0F172A"/>
      <name val="Arial"/>
    </font>
    <font>
      <b/>
      <sz val="11.0"/>
      <color rgb="FF0F766E"/>
      <name val="Arial"/>
    </font>
    <font>
      <b/>
      <sz val="11.0"/>
      <color rgb="FFDC2626"/>
      <name val="Arial"/>
    </font>
    <font>
      <sz val="10.0"/>
      <color rgb="FF0F172A"/>
      <name val="Arial"/>
    </font>
  </fonts>
  <fills count="8">
    <fill>
      <patternFill patternType="none"/>
    </fill>
    <fill>
      <patternFill patternType="lightGray"/>
    </fill>
    <fill>
      <patternFill patternType="solid">
        <fgColor rgb="FF0F766E"/>
        <bgColor rgb="FF0F766E"/>
      </patternFill>
    </fill>
    <fill>
      <patternFill patternType="solid">
        <fgColor rgb="FFFFF7CC"/>
        <bgColor rgb="FFFFF7CC"/>
      </patternFill>
    </fill>
    <fill>
      <patternFill patternType="solid">
        <fgColor rgb="FFF1F5F9"/>
        <bgColor rgb="FFF1F5F9"/>
      </patternFill>
    </fill>
    <fill>
      <patternFill patternType="solid">
        <fgColor rgb="FFECFDF5"/>
        <bgColor rgb="FFECFDF5"/>
      </patternFill>
    </fill>
    <fill>
      <patternFill patternType="solid">
        <fgColor rgb="FFDC2626"/>
        <bgColor rgb="FFDC2626"/>
      </patternFill>
    </fill>
    <fill>
      <patternFill patternType="solid">
        <fgColor rgb="FFFEF2F2"/>
        <bgColor rgb="FFFEF2F2"/>
      </patternFill>
    </fill>
  </fills>
  <borders count="11">
    <border/>
    <border>
      <left/>
      <top/>
      <bottom/>
    </border>
    <border>
      <right/>
      <top/>
      <bottom/>
    </border>
    <border>
      <left style="thin">
        <color rgb="FFCBD5E1"/>
      </left>
      <right style="thin">
        <color rgb="FFCBD5E1"/>
      </right>
      <top style="thin">
        <color rgb="FFCBD5E1"/>
      </top>
      <bottom style="thin">
        <color rgb="FFCBD5E1"/>
      </bottom>
    </border>
    <border>
      <left/>
      <right/>
      <top/>
      <bottom/>
    </border>
    <border>
      <left/>
      <top/>
    </border>
    <border>
      <top/>
    </border>
    <border>
      <right/>
      <top/>
    </border>
    <border>
      <left/>
      <bottom/>
    </border>
    <border>
      <bottom/>
    </border>
    <border>
      <right/>
      <bottom/>
    </border>
  </borders>
  <cellStyleXfs count="1">
    <xf borderId="0" fillId="0" fontId="0" numFmtId="0" applyAlignment="1" applyFont="1"/>
  </cellStyleXfs>
  <cellXfs count="43">
    <xf borderId="0" fillId="0" fontId="0" numFmtId="0" xfId="0" applyAlignment="1" applyFont="1">
      <alignment readingOrder="0" shrinkToFit="0" vertical="bottom" wrapText="0"/>
    </xf>
    <xf borderId="0" fillId="0" fontId="1" numFmtId="0" xfId="0" applyAlignment="1" applyFont="1">
      <alignment horizontal="left" shrinkToFit="0" vertical="center" wrapText="0"/>
    </xf>
    <xf borderId="0" fillId="0" fontId="2" numFmtId="0" xfId="0" applyAlignment="1" applyFont="1">
      <alignment horizontal="left" shrinkToFit="0" vertical="center" wrapText="0"/>
    </xf>
    <xf borderId="0" fillId="0" fontId="3" numFmtId="0" xfId="0" applyAlignment="1" applyFont="1">
      <alignment shrinkToFit="0" vertical="bottom" wrapText="0"/>
    </xf>
    <xf borderId="0" fillId="0" fontId="4" numFmtId="0" xfId="0" applyAlignment="1" applyFont="1">
      <alignment shrinkToFit="0" vertical="bottom" wrapText="0"/>
    </xf>
    <xf borderId="1" fillId="2" fontId="5" numFmtId="0" xfId="0" applyAlignment="1" applyBorder="1" applyFill="1" applyFont="1">
      <alignment horizontal="left" shrinkToFit="0" vertical="center" wrapText="0"/>
    </xf>
    <xf borderId="2" fillId="0" fontId="6" numFmtId="0" xfId="0" applyBorder="1" applyFont="1"/>
    <xf borderId="0" fillId="0" fontId="7" numFmtId="0" xfId="0" applyAlignment="1" applyFont="1">
      <alignment horizontal="left" shrinkToFit="0" vertical="center" wrapText="0"/>
    </xf>
    <xf borderId="3" fillId="3" fontId="8" numFmtId="3" xfId="0" applyAlignment="1" applyBorder="1" applyFill="1" applyFont="1" applyNumberFormat="1">
      <alignment horizontal="right" readingOrder="0" shrinkToFit="0" vertical="center" wrapText="0"/>
    </xf>
    <xf borderId="0" fillId="0" fontId="9" numFmtId="0" xfId="0" applyAlignment="1" applyFont="1">
      <alignment horizontal="left" shrinkToFit="0" vertical="center" wrapText="0"/>
    </xf>
    <xf borderId="0" fillId="0" fontId="10" numFmtId="0" xfId="0" applyAlignment="1" applyFont="1">
      <alignment horizontal="left" shrinkToFit="0" vertical="center" wrapText="1"/>
    </xf>
    <xf borderId="3" fillId="4" fontId="7" numFmtId="164" xfId="0" applyAlignment="1" applyBorder="1" applyFill="1" applyFont="1" applyNumberFormat="1">
      <alignment horizontal="right" shrinkToFit="0" vertical="center" wrapText="0"/>
    </xf>
    <xf borderId="0" fillId="0" fontId="11" numFmtId="0" xfId="0" applyAlignment="1" applyFont="1">
      <alignment horizontal="left" shrinkToFit="0" vertical="center" wrapText="0"/>
    </xf>
    <xf borderId="3" fillId="4" fontId="11" numFmtId="10" xfId="0" applyAlignment="1" applyBorder="1" applyFont="1" applyNumberFormat="1">
      <alignment horizontal="right" shrinkToFit="0" vertical="center" wrapText="0"/>
    </xf>
    <xf borderId="0" fillId="0" fontId="10" numFmtId="0" xfId="0" applyAlignment="1" applyFont="1">
      <alignment horizontal="right" shrinkToFit="0" vertical="bottom" wrapText="0"/>
    </xf>
    <xf borderId="3" fillId="3" fontId="8" numFmtId="164" xfId="0" applyAlignment="1" applyBorder="1" applyFont="1" applyNumberFormat="1">
      <alignment horizontal="right" readingOrder="0" shrinkToFit="0" vertical="center" wrapText="0"/>
    </xf>
    <xf borderId="3" fillId="3" fontId="8" numFmtId="164" xfId="0" applyAlignment="1" applyBorder="1" applyFont="1" applyNumberFormat="1">
      <alignment horizontal="right" shrinkToFit="0" vertical="center" wrapText="0"/>
    </xf>
    <xf borderId="3" fillId="2" fontId="12" numFmtId="0" xfId="0" applyAlignment="1" applyBorder="1" applyFont="1">
      <alignment horizontal="right" shrinkToFit="0" vertical="center" wrapText="0"/>
    </xf>
    <xf borderId="3" fillId="2" fontId="12" numFmtId="165" xfId="0" applyAlignment="1" applyBorder="1" applyFont="1" applyNumberFormat="1">
      <alignment horizontal="right" shrinkToFit="0" vertical="center" wrapText="0"/>
    </xf>
    <xf borderId="3" fillId="4" fontId="7" numFmtId="166" xfId="0" applyAlignment="1" applyBorder="1" applyFont="1" applyNumberFormat="1">
      <alignment horizontal="right" shrinkToFit="0" vertical="center" wrapText="0"/>
    </xf>
    <xf borderId="3" fillId="4" fontId="11" numFmtId="164" xfId="0" applyAlignment="1" applyBorder="1" applyFont="1" applyNumberFormat="1">
      <alignment horizontal="right" shrinkToFit="0" vertical="center" wrapText="0"/>
    </xf>
    <xf borderId="3" fillId="3" fontId="8" numFmtId="167" xfId="0" applyAlignment="1" applyBorder="1" applyFont="1" applyNumberFormat="1">
      <alignment horizontal="right" shrinkToFit="0" vertical="center" wrapText="0"/>
    </xf>
    <xf borderId="3" fillId="4" fontId="7" numFmtId="167" xfId="0" applyAlignment="1" applyBorder="1" applyFont="1" applyNumberFormat="1">
      <alignment horizontal="right" shrinkToFit="0" vertical="center" wrapText="0"/>
    </xf>
    <xf borderId="0" fillId="0" fontId="4" numFmtId="0" xfId="0" applyAlignment="1" applyFont="1">
      <alignment horizontal="left" shrinkToFit="0" vertical="bottom" wrapText="0"/>
    </xf>
    <xf borderId="0" fillId="0" fontId="4" numFmtId="0" xfId="0" applyAlignment="1" applyFont="1">
      <alignment horizontal="left" shrinkToFit="0" vertical="top" wrapText="1"/>
    </xf>
    <xf borderId="4" fillId="2" fontId="5" numFmtId="0" xfId="0" applyAlignment="1" applyBorder="1" applyFont="1">
      <alignment horizontal="left" shrinkToFit="0" vertical="center" wrapText="0"/>
    </xf>
    <xf borderId="3" fillId="5" fontId="13" numFmtId="0" xfId="0" applyAlignment="1" applyBorder="1" applyFill="1" applyFont="1">
      <alignment horizontal="center" shrinkToFit="0" vertical="center" wrapText="0"/>
    </xf>
    <xf borderId="3" fillId="0" fontId="11" numFmtId="0" xfId="0" applyAlignment="1" applyBorder="1" applyFont="1">
      <alignment horizontal="left" shrinkToFit="0" vertical="center" wrapText="1"/>
    </xf>
    <xf borderId="3" fillId="0" fontId="14" numFmtId="0" xfId="0" applyAlignment="1" applyBorder="1" applyFont="1">
      <alignment horizontal="left" shrinkToFit="0" vertical="center" wrapText="1"/>
    </xf>
    <xf borderId="3" fillId="3" fontId="8" numFmtId="0" xfId="0" applyAlignment="1" applyBorder="1" applyFont="1">
      <alignment horizontal="left" shrinkToFit="0" vertical="bottom" wrapText="0"/>
    </xf>
    <xf borderId="5" fillId="5" fontId="15" numFmtId="0" xfId="0" applyAlignment="1" applyBorder="1" applyFont="1">
      <alignment horizontal="left" shrinkToFit="0" vertical="top" wrapText="1"/>
    </xf>
    <xf borderId="6" fillId="0" fontId="6" numFmtId="0" xfId="0" applyBorder="1" applyFont="1"/>
    <xf borderId="7" fillId="0" fontId="6" numFmtId="0" xfId="0" applyBorder="1" applyFont="1"/>
    <xf borderId="8" fillId="0" fontId="6" numFmtId="0" xfId="0" applyBorder="1" applyFont="1"/>
    <xf borderId="9" fillId="0" fontId="6" numFmtId="0" xfId="0" applyBorder="1" applyFont="1"/>
    <xf borderId="10" fillId="0" fontId="6" numFmtId="0" xfId="0" applyBorder="1" applyFont="1"/>
    <xf borderId="1" fillId="6" fontId="5" numFmtId="0" xfId="0" applyAlignment="1" applyBorder="1" applyFill="1" applyFont="1">
      <alignment horizontal="left" shrinkToFit="0" vertical="center" wrapText="0"/>
    </xf>
    <xf borderId="3" fillId="5" fontId="16" numFmtId="0" xfId="0" applyAlignment="1" applyBorder="1" applyFont="1">
      <alignment horizontal="left" shrinkToFit="0" vertical="center" wrapText="0"/>
    </xf>
    <xf borderId="3" fillId="5" fontId="10" numFmtId="0" xfId="0" applyAlignment="1" applyBorder="1" applyFont="1">
      <alignment horizontal="left" shrinkToFit="0" vertical="center" wrapText="1"/>
    </xf>
    <xf borderId="3" fillId="7" fontId="17" numFmtId="0" xfId="0" applyAlignment="1" applyBorder="1" applyFill="1" applyFont="1">
      <alignment horizontal="left" shrinkToFit="0" vertical="center" wrapText="0"/>
    </xf>
    <xf borderId="3" fillId="7" fontId="10" numFmtId="0" xfId="0" applyAlignment="1" applyBorder="1" applyFont="1">
      <alignment horizontal="left" shrinkToFit="0" vertical="center" wrapText="1"/>
    </xf>
    <xf borderId="0" fillId="0" fontId="16" numFmtId="0" xfId="0" applyAlignment="1" applyFont="1">
      <alignment horizontal="left" shrinkToFit="0" vertical="center" wrapText="0"/>
    </xf>
    <xf borderId="0" fillId="0" fontId="18"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2.0"/>
    <col customWidth="1" min="2" max="2" width="38.0"/>
    <col customWidth="1" min="3" max="3" width="18.0"/>
    <col customWidth="1" min="4" max="4" width="4.0"/>
    <col customWidth="1" min="5" max="5" width="38.0"/>
    <col customWidth="1" min="6" max="6" width="28.0"/>
    <col customWidth="1" min="7" max="26" width="8.71"/>
  </cols>
  <sheetData>
    <row r="2" ht="27.75" customHeight="1">
      <c r="B2" s="1" t="s">
        <v>0</v>
      </c>
    </row>
    <row r="3" ht="18.0" customHeight="1">
      <c r="B3" s="2" t="s">
        <v>1</v>
      </c>
    </row>
    <row r="5">
      <c r="B5" s="3" t="s">
        <v>2</v>
      </c>
      <c r="E5" s="4" t="s">
        <v>3</v>
      </c>
    </row>
    <row r="7" ht="21.75" customHeight="1">
      <c r="B7" s="5" t="s">
        <v>4</v>
      </c>
      <c r="C7" s="6"/>
      <c r="E7" s="5" t="s">
        <v>5</v>
      </c>
      <c r="F7" s="6"/>
    </row>
    <row r="8">
      <c r="B8" s="7" t="s">
        <v>6</v>
      </c>
      <c r="C8" s="8">
        <v>140.0</v>
      </c>
      <c r="E8" s="9" t="s">
        <v>7</v>
      </c>
    </row>
    <row r="9">
      <c r="B9" s="7" t="s">
        <v>8</v>
      </c>
      <c r="C9" s="8">
        <v>1000.0</v>
      </c>
      <c r="E9" s="10" t="s">
        <v>9</v>
      </c>
      <c r="F9" s="11">
        <f>MIN(C8,300)*5</f>
        <v>700</v>
      </c>
    </row>
    <row r="10">
      <c r="B10" s="12" t="s">
        <v>10</v>
      </c>
      <c r="C10" s="13">
        <f>IFERROR(C8/C9,0)</f>
        <v>0.14</v>
      </c>
      <c r="E10" s="10" t="s">
        <v>11</v>
      </c>
      <c r="F10" s="14" t="s">
        <v>12</v>
      </c>
    </row>
    <row r="12" ht="21.75" customHeight="1">
      <c r="B12" s="5" t="s">
        <v>13</v>
      </c>
      <c r="C12" s="6"/>
      <c r="E12" s="9" t="s">
        <v>14</v>
      </c>
    </row>
    <row r="13">
      <c r="B13" s="7" t="s">
        <v>15</v>
      </c>
      <c r="C13" s="15">
        <v>36000.0</v>
      </c>
      <c r="E13" s="10" t="s">
        <v>16</v>
      </c>
      <c r="F13" s="11">
        <f>C10*C20</f>
        <v>5600</v>
      </c>
    </row>
    <row r="14">
      <c r="B14" s="7" t="s">
        <v>17</v>
      </c>
      <c r="C14" s="15">
        <v>3000.0</v>
      </c>
      <c r="E14" s="10" t="s">
        <v>11</v>
      </c>
      <c r="F14" s="14" t="s">
        <v>18</v>
      </c>
    </row>
    <row r="15">
      <c r="B15" s="7" t="s">
        <v>19</v>
      </c>
      <c r="C15" s="15">
        <v>300.0</v>
      </c>
    </row>
    <row r="16" ht="21.75" customHeight="1">
      <c r="B16" s="7" t="s">
        <v>20</v>
      </c>
      <c r="C16" s="16">
        <v>0.0</v>
      </c>
      <c r="E16" s="5" t="s">
        <v>21</v>
      </c>
      <c r="F16" s="6"/>
    </row>
    <row r="17" ht="27.75" customHeight="1">
      <c r="B17" s="7" t="s">
        <v>22</v>
      </c>
      <c r="C17" s="16">
        <v>0.0</v>
      </c>
      <c r="E17" s="12" t="s">
        <v>23</v>
      </c>
      <c r="F17" s="17" t="str">
        <f>IF(F13&gt;F9,"ACTUAL EXPENSE","SIMPLIFIED")</f>
        <v>ACTUAL EXPENSE</v>
      </c>
    </row>
    <row r="18" ht="27.75" customHeight="1">
      <c r="B18" s="7" t="s">
        <v>24</v>
      </c>
      <c r="C18" s="15">
        <v>400.0</v>
      </c>
      <c r="E18" s="12" t="s">
        <v>25</v>
      </c>
      <c r="F18" s="18">
        <f>MAX(F13,F9)</f>
        <v>5600</v>
      </c>
    </row>
    <row r="19">
      <c r="B19" s="7" t="s">
        <v>26</v>
      </c>
      <c r="C19" s="15">
        <v>300.0</v>
      </c>
      <c r="E19" s="10" t="s">
        <v>27</v>
      </c>
      <c r="F19" s="19">
        <f>ABS(F13-F9)</f>
        <v>4900</v>
      </c>
    </row>
    <row r="20">
      <c r="B20" s="12" t="s">
        <v>28</v>
      </c>
      <c r="C20" s="20">
        <f>SUM(C13:C19)</f>
        <v>40000</v>
      </c>
    </row>
    <row r="21" ht="21.75" customHeight="1">
      <c r="E21" s="5" t="s">
        <v>29</v>
      </c>
      <c r="F21" s="6"/>
    </row>
    <row r="22" ht="21.75" customHeight="1">
      <c r="B22" s="5" t="s">
        <v>30</v>
      </c>
      <c r="C22" s="6"/>
      <c r="E22" s="7" t="s">
        <v>31</v>
      </c>
      <c r="F22" s="11">
        <f>F18*C23</f>
        <v>1232</v>
      </c>
    </row>
    <row r="23" ht="15.75" customHeight="1">
      <c r="B23" s="7" t="s">
        <v>32</v>
      </c>
      <c r="C23" s="21">
        <v>0.22</v>
      </c>
      <c r="E23" s="7" t="s">
        <v>33</v>
      </c>
      <c r="F23" s="11">
        <f>F18*C24*0.9235</f>
        <v>791.2548</v>
      </c>
    </row>
    <row r="24" ht="27.75" customHeight="1">
      <c r="B24" s="7" t="s">
        <v>34</v>
      </c>
      <c r="C24" s="22">
        <v>0.153</v>
      </c>
      <c r="E24" s="9" t="s">
        <v>35</v>
      </c>
      <c r="F24" s="18">
        <f>F22+F23</f>
        <v>2023.2548</v>
      </c>
    </row>
    <row r="25" ht="15.75" customHeight="1"/>
    <row r="26" ht="15.75" customHeight="1">
      <c r="E26" s="10" t="s">
        <v>36</v>
      </c>
      <c r="F26" s="11">
        <f>F22/4</f>
        <v>308</v>
      </c>
    </row>
    <row r="27" ht="15.75" customHeight="1">
      <c r="E27" s="23" t="s">
        <v>37</v>
      </c>
    </row>
    <row r="28" ht="15.75" customHeight="1"/>
    <row r="29" ht="15.75" customHeight="1"/>
    <row r="30" ht="15.0" customHeight="1">
      <c r="B30" s="24" t="s">
        <v>38</v>
      </c>
    </row>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7:C7"/>
    <mergeCell ref="E7:F7"/>
    <mergeCell ref="B12:C12"/>
    <mergeCell ref="E16:F16"/>
    <mergeCell ref="E21:F21"/>
    <mergeCell ref="B22:C22"/>
    <mergeCell ref="B30:F32"/>
  </mergeCells>
  <printOptions/>
  <pageMargins bottom="0.5" footer="0.0" header="0.0" left="0.4" right="0.4" top="0.5"/>
  <pageSetup orientation="landscape"/>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2.0"/>
    <col customWidth="1" min="2" max="2" width="9.0"/>
    <col customWidth="1" min="3" max="3" width="38.0"/>
    <col customWidth="1" min="4" max="4" width="60.0"/>
    <col customWidth="1" min="5" max="5" width="28.0"/>
    <col customWidth="1" min="6" max="26" width="8.71"/>
  </cols>
  <sheetData>
    <row r="2" ht="27.75" customHeight="1">
      <c r="B2" s="1" t="s">
        <v>39</v>
      </c>
    </row>
    <row r="3">
      <c r="B3" s="2" t="s">
        <v>40</v>
      </c>
    </row>
    <row r="5" ht="21.75" customHeight="1">
      <c r="B5" s="25" t="s">
        <v>41</v>
      </c>
      <c r="C5" s="25" t="s">
        <v>42</v>
      </c>
      <c r="D5" s="25" t="s">
        <v>43</v>
      </c>
      <c r="E5" s="25" t="s">
        <v>44</v>
      </c>
    </row>
    <row r="6" ht="49.5" customHeight="1">
      <c r="B6" s="26" t="s">
        <v>45</v>
      </c>
      <c r="C6" s="27" t="s">
        <v>46</v>
      </c>
      <c r="D6" s="28" t="s">
        <v>47</v>
      </c>
      <c r="E6" s="29"/>
    </row>
    <row r="7" ht="49.5" customHeight="1">
      <c r="B7" s="26" t="s">
        <v>45</v>
      </c>
      <c r="C7" s="27" t="s">
        <v>48</v>
      </c>
      <c r="D7" s="28" t="s">
        <v>49</v>
      </c>
      <c r="E7" s="29"/>
    </row>
    <row r="8" ht="49.5" customHeight="1">
      <c r="B8" s="26" t="s">
        <v>45</v>
      </c>
      <c r="C8" s="27" t="s">
        <v>50</v>
      </c>
      <c r="D8" s="28" t="s">
        <v>51</v>
      </c>
      <c r="E8" s="29"/>
    </row>
    <row r="9" ht="49.5" customHeight="1">
      <c r="B9" s="26" t="s">
        <v>45</v>
      </c>
      <c r="C9" s="27" t="s">
        <v>52</v>
      </c>
      <c r="D9" s="28" t="s">
        <v>53</v>
      </c>
      <c r="E9" s="29"/>
    </row>
    <row r="11" ht="15.0" customHeight="1">
      <c r="B11" s="30" t="s">
        <v>54</v>
      </c>
      <c r="C11" s="31"/>
      <c r="D11" s="31"/>
      <c r="E11" s="32"/>
    </row>
    <row r="12">
      <c r="B12" s="33"/>
      <c r="C12" s="34"/>
      <c r="D12" s="34"/>
      <c r="E12" s="35"/>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B2:E2"/>
    <mergeCell ref="B3:E3"/>
    <mergeCell ref="B11:E12"/>
  </mergeCells>
  <printOptions/>
  <pageMargins bottom="0.5" footer="0.0" header="0.0" left="0.4" right="0.4" top="0.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2.0"/>
    <col customWidth="1" min="2" max="2" width="38.0"/>
    <col customWidth="1" min="3" max="3" width="34.0"/>
    <col customWidth="1" min="4" max="4" width="4.0"/>
    <col customWidth="1" min="5" max="6" width="36.0"/>
    <col customWidth="1" min="7" max="26" width="8.71"/>
  </cols>
  <sheetData>
    <row r="2" ht="27.75" customHeight="1">
      <c r="B2" s="1" t="s">
        <v>55</v>
      </c>
    </row>
    <row r="3">
      <c r="B3" s="2" t="s">
        <v>56</v>
      </c>
    </row>
    <row r="5" ht="21.75" customHeight="1">
      <c r="B5" s="5" t="s">
        <v>57</v>
      </c>
      <c r="C5" s="6"/>
      <c r="E5" s="36" t="s">
        <v>58</v>
      </c>
      <c r="F5" s="6"/>
    </row>
    <row r="6" ht="27.75" customHeight="1">
      <c r="B6" s="37" t="s">
        <v>59</v>
      </c>
      <c r="C6" s="38" t="s">
        <v>60</v>
      </c>
      <c r="E6" s="39" t="s">
        <v>61</v>
      </c>
      <c r="F6" s="40" t="s">
        <v>62</v>
      </c>
    </row>
    <row r="7" ht="27.75" customHeight="1">
      <c r="B7" s="37" t="s">
        <v>63</v>
      </c>
      <c r="C7" s="38" t="s">
        <v>64</v>
      </c>
      <c r="E7" s="39" t="s">
        <v>65</v>
      </c>
      <c r="F7" s="40" t="s">
        <v>66</v>
      </c>
    </row>
    <row r="8" ht="27.75" customHeight="1">
      <c r="B8" s="37" t="s">
        <v>67</v>
      </c>
      <c r="C8" s="38" t="s">
        <v>68</v>
      </c>
      <c r="E8" s="39" t="s">
        <v>69</v>
      </c>
      <c r="F8" s="40" t="s">
        <v>70</v>
      </c>
    </row>
    <row r="9" ht="27.75" customHeight="1">
      <c r="B9" s="37" t="s">
        <v>71</v>
      </c>
      <c r="C9" s="38" t="s">
        <v>72</v>
      </c>
      <c r="E9" s="39" t="s">
        <v>73</v>
      </c>
      <c r="F9" s="40" t="s">
        <v>74</v>
      </c>
    </row>
    <row r="10" ht="27.75" customHeight="1">
      <c r="B10" s="37" t="s">
        <v>75</v>
      </c>
      <c r="C10" s="38" t="s">
        <v>76</v>
      </c>
      <c r="E10" s="39" t="s">
        <v>77</v>
      </c>
      <c r="F10" s="40" t="s">
        <v>78</v>
      </c>
    </row>
    <row r="11" ht="27.75" customHeight="1">
      <c r="B11" s="37" t="s">
        <v>79</v>
      </c>
      <c r="C11" s="38" t="s">
        <v>80</v>
      </c>
      <c r="E11" s="39" t="s">
        <v>81</v>
      </c>
      <c r="F11" s="40" t="s">
        <v>82</v>
      </c>
    </row>
    <row r="12" ht="27.75" customHeight="1">
      <c r="B12" s="37" t="s">
        <v>83</v>
      </c>
      <c r="C12" s="38" t="s">
        <v>84</v>
      </c>
      <c r="E12" s="39" t="s">
        <v>85</v>
      </c>
      <c r="F12" s="40" t="s">
        <v>86</v>
      </c>
    </row>
    <row r="13" ht="27.75" customHeight="1">
      <c r="B13" s="37" t="s">
        <v>87</v>
      </c>
      <c r="C13" s="38" t="s">
        <v>88</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2:F2"/>
    <mergeCell ref="B3:F3"/>
    <mergeCell ref="B5:C5"/>
    <mergeCell ref="E5:F5"/>
  </mergeCells>
  <printOptions/>
  <pageMargins bottom="0.5" footer="0.0" header="0.0" left="0.4" right="0.4" top="0.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2.0"/>
    <col customWidth="1" min="2" max="2" width="120.0"/>
    <col customWidth="1" min="3" max="26" width="8.71"/>
  </cols>
  <sheetData>
    <row r="2" ht="27.75" customHeight="1">
      <c r="B2" s="1" t="s">
        <v>89</v>
      </c>
    </row>
    <row r="3">
      <c r="B3" s="2" t="s">
        <v>90</v>
      </c>
    </row>
    <row r="5">
      <c r="B5" s="41" t="s">
        <v>91</v>
      </c>
    </row>
    <row r="6" ht="49.5" customHeight="1">
      <c r="B6" s="42" t="s">
        <v>92</v>
      </c>
    </row>
    <row r="8">
      <c r="B8" s="41" t="s">
        <v>93</v>
      </c>
    </row>
    <row r="9" ht="49.5" customHeight="1">
      <c r="B9" s="42" t="s">
        <v>94</v>
      </c>
    </row>
    <row r="11">
      <c r="B11" s="41" t="s">
        <v>95</v>
      </c>
    </row>
    <row r="12" ht="49.5" customHeight="1">
      <c r="B12" s="42" t="s">
        <v>96</v>
      </c>
    </row>
    <row r="14">
      <c r="B14" s="41" t="s">
        <v>97</v>
      </c>
    </row>
    <row r="15" ht="49.5" customHeight="1">
      <c r="B15" s="42" t="s">
        <v>98</v>
      </c>
    </row>
    <row r="17">
      <c r="B17" s="41" t="s">
        <v>99</v>
      </c>
    </row>
    <row r="18" ht="49.5" customHeight="1">
      <c r="B18" s="42" t="s">
        <v>100</v>
      </c>
    </row>
    <row r="20">
      <c r="B20" s="41" t="s">
        <v>101</v>
      </c>
    </row>
    <row r="21" ht="49.5" customHeight="1">
      <c r="B21" s="42" t="s">
        <v>102</v>
      </c>
    </row>
    <row r="22" ht="15.75" customHeight="1"/>
    <row r="23" ht="15.75" customHeight="1">
      <c r="B23" s="41" t="s">
        <v>103</v>
      </c>
    </row>
    <row r="24" ht="49.5" customHeight="1">
      <c r="B24" s="42" t="s">
        <v>104</v>
      </c>
    </row>
    <row r="25" ht="15.75" customHeight="1"/>
    <row r="26" ht="15.75" customHeight="1">
      <c r="B26" s="41" t="s">
        <v>105</v>
      </c>
    </row>
    <row r="27" ht="49.5" customHeight="1">
      <c r="B27" s="42" t="s">
        <v>106</v>
      </c>
    </row>
    <row r="28" ht="15.75" customHeight="1"/>
    <row r="29" ht="15.75" customHeight="1">
      <c r="B29" s="41" t="s">
        <v>107</v>
      </c>
    </row>
    <row r="30" ht="49.5" customHeight="1">
      <c r="B30" s="42" t="s">
        <v>108</v>
      </c>
    </row>
    <row r="31" ht="15.75" customHeight="1"/>
    <row r="32" ht="15.75" customHeight="1">
      <c r="B32" s="41" t="s">
        <v>109</v>
      </c>
    </row>
    <row r="33" ht="49.5" customHeight="1">
      <c r="B33" s="42" t="s">
        <v>110</v>
      </c>
    </row>
    <row r="34" ht="15.75" customHeight="1"/>
    <row r="35" ht="15.75" customHeight="1"/>
    <row r="36" ht="42.0" customHeight="1">
      <c r="B36" s="24" t="s">
        <v>111</v>
      </c>
    </row>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5" footer="0.0" header="0.0" left="0.5" right="0.5" top="0.5"/>
  <pageSetup orientation="portrait"/>
  <drawing r:id="rId1"/>
</worksheet>
</file>